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WB\Weiterbildung\03_Produkte\35_BEF\Finanzen\Abrechnungen LM\Abrechnungsformulare\"/>
    </mc:Choice>
  </mc:AlternateContent>
  <xr:revisionPtr revIDLastSave="0" documentId="13_ncr:1_{D5D7710F-097A-4F5E-B5E6-A4B380FFF9E1}" xr6:coauthVersionLast="47" xr6:coauthVersionMax="47" xr10:uidLastSave="{00000000-0000-0000-0000-000000000000}"/>
  <bookViews>
    <workbookView xWindow="-120" yWindow="-120" windowWidth="29040" windowHeight="15720" xr2:uid="{E276CC90-0961-40C8-972B-B981189A6780}"/>
  </bookViews>
  <sheets>
    <sheet name="Tabelle1" sheetId="1" r:id="rId1"/>
    <sheet name="Daten" sheetId="2" r:id="rId2"/>
  </sheets>
  <externalReferences>
    <externalReference r:id="rId3"/>
  </externalReferences>
  <definedNames>
    <definedName name="Jahresgehalt" localSheetId="0">[1]Tabelle1!$L$15:$L$67</definedName>
    <definedName name="Lohnklasse" localSheetId="0">[1]Tabelle1!$K$15:$K$67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8" i="1"/>
  <c r="F20" i="1" s="1"/>
  <c r="E20" i="1"/>
  <c r="D26" i="1"/>
  <c r="E26" i="1" s="1"/>
  <c r="F26" i="1" s="1"/>
  <c r="D23" i="1"/>
  <c r="D24" i="1" s="1"/>
  <c r="E24" i="1" s="1"/>
  <c r="F24" i="1" s="1"/>
  <c r="E27" i="1"/>
  <c r="F27" i="1" s="1"/>
  <c r="E28" i="1"/>
  <c r="F28" i="1"/>
  <c r="G24" i="1" l="1"/>
  <c r="G26" i="1"/>
  <c r="G28" i="1"/>
  <c r="D29" i="1"/>
  <c r="E29" i="1" s="1"/>
  <c r="F29" i="1" s="1"/>
  <c r="G29" i="1" s="1"/>
  <c r="E23" i="1"/>
  <c r="F23" i="1" s="1"/>
  <c r="G23" i="1" s="1"/>
  <c r="G18" i="1"/>
  <c r="G20" i="1" s="1"/>
  <c r="G27" i="1"/>
  <c r="D25" i="1"/>
  <c r="E25" i="1" s="1"/>
  <c r="F25" i="1" s="1"/>
  <c r="G25" i="1" s="1"/>
  <c r="E31" i="1" l="1"/>
  <c r="E33" i="1" s="1"/>
  <c r="G31" i="1"/>
  <c r="G33" i="1" s="1"/>
  <c r="F31" i="1"/>
  <c r="F33" i="1" s="1"/>
</calcChain>
</file>

<file path=xl/sharedStrings.xml><?xml version="1.0" encoding="utf-8"?>
<sst xmlns="http://schemas.openxmlformats.org/spreadsheetml/2006/main" count="93" uniqueCount="90">
  <si>
    <t>Gehaltverrechnung für lokales Mentorat in der Berufseinführung</t>
  </si>
  <si>
    <t>gültig ab 1. August 2016</t>
  </si>
  <si>
    <t>gemäss Weisungen zur Berufseinführung der Volksschul-Lehrpersonen (ER16-54) vom 20. April 2016</t>
  </si>
  <si>
    <t>Name, Vorname (Mentor/in)</t>
  </si>
  <si>
    <t>Pers. Nr.</t>
  </si>
  <si>
    <t>Jahrgang</t>
  </si>
  <si>
    <t>für Betreung von</t>
  </si>
  <si>
    <t>Verrechnungsperiode</t>
  </si>
  <si>
    <t>Name/Vorname</t>
  </si>
  <si>
    <t>bis</t>
  </si>
  <si>
    <t>Einstufung</t>
  </si>
  <si>
    <t>% *)</t>
  </si>
  <si>
    <t>Monate</t>
  </si>
  <si>
    <t>Bruttogehalt (inkl. 13. Monatslohn)</t>
  </si>
  <si>
    <t>Total Bruttolohn</t>
  </si>
  <si>
    <t>AHV/IV/EO (inkl. VK)</t>
  </si>
  <si>
    <t>ALV</t>
  </si>
  <si>
    <t>ALV Zusatz</t>
  </si>
  <si>
    <t>FAK</t>
  </si>
  <si>
    <t>Berufsunfall</t>
  </si>
  <si>
    <t>Krankenversicherung</t>
  </si>
  <si>
    <t>SGPK</t>
  </si>
  <si>
    <t>Total Sozialkosten</t>
  </si>
  <si>
    <t>Verrechnung an die PHSG gemäss Vertrag</t>
  </si>
  <si>
    <t>* 1.8% vom Jahresgehalt der lokalen Mentoratsperson und pro berufseinsteigende Junglehrperson.</t>
  </si>
  <si>
    <t>Unter Berücksichtigung der Altersentlastung für Lehrpersonen über 56 Jahre.</t>
  </si>
  <si>
    <t>* 1.9% vom Jahresgehalt für Lehrpersonen über 56 Jahre</t>
  </si>
  <si>
    <t>* 2.0% vom Jahresgehalt für Lehrpersonen über 61 Jahre.</t>
  </si>
  <si>
    <t>Achtung!!</t>
  </si>
  <si>
    <t xml:space="preserve">Die Prozentsätze der Versicherungen müssen Ihrer Schule angepasst werden! </t>
  </si>
  <si>
    <t>Der Prozentsatz der St.Galler Pensionskasse richtet sich nach dem Alter der Lehrkraft!</t>
  </si>
  <si>
    <t>Bitte diese Verrechnung am Ende des Schuljahres mit Rechnung und Einzahlungsschein an folgende</t>
  </si>
  <si>
    <t>Adresse zustellen:</t>
  </si>
  <si>
    <t>Rechnungsadresse:</t>
  </si>
  <si>
    <t>Pädagogische Hochschule St.Gallen</t>
  </si>
  <si>
    <t>Müller-Friedberstrasse 34</t>
  </si>
  <si>
    <t>9400 Rorschach</t>
  </si>
  <si>
    <t>PL 1</t>
  </si>
  <si>
    <t>PL 2</t>
  </si>
  <si>
    <t>PL 3</t>
  </si>
  <si>
    <t>PL 4</t>
  </si>
  <si>
    <t>PL 5</t>
  </si>
  <si>
    <t>PL 6</t>
  </si>
  <si>
    <t>PL 7</t>
  </si>
  <si>
    <t>PL 8</t>
  </si>
  <si>
    <t>PL 9</t>
  </si>
  <si>
    <t xml:space="preserve">PL 10 </t>
  </si>
  <si>
    <t>PL 11</t>
  </si>
  <si>
    <t>PL 12</t>
  </si>
  <si>
    <t>PL 13</t>
  </si>
  <si>
    <t>PL 14</t>
  </si>
  <si>
    <t>PL 15</t>
  </si>
  <si>
    <t>PL 16</t>
  </si>
  <si>
    <t>PL 17</t>
  </si>
  <si>
    <t>PL 18</t>
  </si>
  <si>
    <t>PL 19</t>
  </si>
  <si>
    <t>PL 20</t>
  </si>
  <si>
    <t>PL 21</t>
  </si>
  <si>
    <t>PL 22</t>
  </si>
  <si>
    <t>PL 23</t>
  </si>
  <si>
    <t>PL 24</t>
  </si>
  <si>
    <t>PL 25</t>
  </si>
  <si>
    <t>PL 26</t>
  </si>
  <si>
    <t>PL 27</t>
  </si>
  <si>
    <t>OS 1</t>
  </si>
  <si>
    <t>OS 2</t>
  </si>
  <si>
    <t>OS 3</t>
  </si>
  <si>
    <t>OS 4</t>
  </si>
  <si>
    <t>OS 5</t>
  </si>
  <si>
    <t>OS 6</t>
  </si>
  <si>
    <t>OS 7</t>
  </si>
  <si>
    <t>OS 8</t>
  </si>
  <si>
    <t>OS 9</t>
  </si>
  <si>
    <t>OS 10</t>
  </si>
  <si>
    <t>OS 11</t>
  </si>
  <si>
    <t>OS 12</t>
  </si>
  <si>
    <t>OS 13</t>
  </si>
  <si>
    <t>OS 14</t>
  </si>
  <si>
    <t>OS 15</t>
  </si>
  <si>
    <t>OS 16</t>
  </si>
  <si>
    <t>OS 17</t>
  </si>
  <si>
    <t>OS 18</t>
  </si>
  <si>
    <t>OS 19</t>
  </si>
  <si>
    <t>OS 20</t>
  </si>
  <si>
    <t>OS 21</t>
  </si>
  <si>
    <t>OS 22</t>
  </si>
  <si>
    <t>OS 23</t>
  </si>
  <si>
    <t>OS 24</t>
  </si>
  <si>
    <t>OS 25</t>
  </si>
  <si>
    <t>Sekretariat Zentrum Weiterbildung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</si>
</sst>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0" tint="-0.3499862666707357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3" xfId="0" applyBorder="1"/>
    <xf numFmtId="0" fontId="5" fillId="0" borderId="14" xfId="0" applyFont="1" applyBorder="1"/>
    <xf numFmtId="0" fontId="6" fillId="0" borderId="0" xfId="0" applyFont="1"/>
    <xf numFmtId="43" fontId="6" fillId="0" borderId="0" xfId="1" applyFont="1"/>
    <xf numFmtId="0" fontId="7" fillId="0" borderId="13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11" fillId="0" borderId="0" xfId="0" applyFont="1"/>
    <xf numFmtId="0" fontId="12" fillId="0" borderId="0" xfId="0" applyFont="1"/>
    <xf numFmtId="0" fontId="13" fillId="0" borderId="13" xfId="0" applyFont="1" applyBorder="1"/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2" xfId="0" applyFont="1" applyBorder="1"/>
    <xf numFmtId="0" fontId="13" fillId="0" borderId="10" xfId="0" applyFont="1" applyBorder="1"/>
    <xf numFmtId="0" fontId="13" fillId="0" borderId="16" xfId="0" applyFont="1" applyBorder="1"/>
    <xf numFmtId="4" fontId="13" fillId="0" borderId="13" xfId="0" applyNumberFormat="1" applyFont="1" applyBorder="1"/>
    <xf numFmtId="0" fontId="13" fillId="0" borderId="15" xfId="0" applyFont="1" applyBorder="1"/>
    <xf numFmtId="4" fontId="13" fillId="0" borderId="15" xfId="0" applyNumberFormat="1" applyFont="1" applyBorder="1"/>
    <xf numFmtId="4" fontId="13" fillId="0" borderId="15" xfId="0" applyNumberFormat="1" applyFont="1" applyBorder="1" applyAlignment="1">
      <alignment horizontal="right"/>
    </xf>
    <xf numFmtId="9" fontId="13" fillId="0" borderId="0" xfId="0" applyNumberFormat="1" applyFont="1"/>
    <xf numFmtId="10" fontId="15" fillId="0" borderId="0" xfId="0" applyNumberFormat="1" applyFont="1"/>
    <xf numFmtId="0" fontId="7" fillId="0" borderId="0" xfId="0" applyFont="1"/>
    <xf numFmtId="0" fontId="5" fillId="0" borderId="0" xfId="0" applyFont="1"/>
    <xf numFmtId="0" fontId="15" fillId="0" borderId="1" xfId="0" applyFont="1" applyBorder="1"/>
    <xf numFmtId="0" fontId="13" fillId="0" borderId="2" xfId="0" applyFont="1" applyBorder="1"/>
    <xf numFmtId="0" fontId="14" fillId="0" borderId="3" xfId="0" applyFont="1" applyBorder="1"/>
    <xf numFmtId="0" fontId="13" fillId="0" borderId="4" xfId="0" applyFont="1" applyBorder="1"/>
    <xf numFmtId="0" fontId="14" fillId="0" borderId="5" xfId="0" applyFont="1" applyBorder="1"/>
    <xf numFmtId="0" fontId="15" fillId="0" borderId="4" xfId="0" applyFont="1" applyBorder="1"/>
    <xf numFmtId="0" fontId="13" fillId="0" borderId="0" xfId="0" applyFont="1" applyAlignment="1">
      <alignment wrapText="1"/>
    </xf>
    <xf numFmtId="14" fontId="15" fillId="0" borderId="6" xfId="0" applyNumberFormat="1" applyFont="1" applyBorder="1" applyAlignment="1">
      <alignment horizontal="left"/>
    </xf>
    <xf numFmtId="0" fontId="13" fillId="0" borderId="7" xfId="0" applyFont="1" applyBorder="1" applyAlignment="1">
      <alignment horizontal="center"/>
    </xf>
    <xf numFmtId="14" fontId="15" fillId="0" borderId="7" xfId="0" applyNumberFormat="1" applyFont="1" applyBorder="1" applyAlignment="1">
      <alignment horizontal="left"/>
    </xf>
    <xf numFmtId="0" fontId="16" fillId="0" borderId="8" xfId="0" applyFont="1" applyBorder="1"/>
    <xf numFmtId="4" fontId="15" fillId="0" borderId="17" xfId="0" applyNumberFormat="1" applyFont="1" applyBorder="1"/>
    <xf numFmtId="164" fontId="13" fillId="0" borderId="13" xfId="0" applyNumberFormat="1" applyFont="1" applyBorder="1"/>
    <xf numFmtId="164" fontId="15" fillId="0" borderId="13" xfId="0" applyNumberFormat="1" applyFont="1" applyBorder="1"/>
    <xf numFmtId="4" fontId="13" fillId="2" borderId="11" xfId="0" applyNumberFormat="1" applyFont="1" applyFill="1" applyBorder="1"/>
    <xf numFmtId="4" fontId="13" fillId="2" borderId="13" xfId="0" applyNumberFormat="1" applyFont="1" applyFill="1" applyBorder="1"/>
    <xf numFmtId="4" fontId="13" fillId="2" borderId="15" xfId="0" applyNumberFormat="1" applyFont="1" applyFill="1" applyBorder="1"/>
    <xf numFmtId="9" fontId="13" fillId="0" borderId="18" xfId="0" applyNumberFormat="1" applyFont="1" applyBorder="1"/>
    <xf numFmtId="2" fontId="13" fillId="0" borderId="13" xfId="0" applyNumberFormat="1" applyFont="1" applyBorder="1"/>
    <xf numFmtId="2" fontId="13" fillId="2" borderId="13" xfId="0" applyNumberFormat="1" applyFont="1" applyFill="1" applyBorder="1"/>
    <xf numFmtId="10" fontId="0" fillId="0" borderId="0" xfId="0" applyNumberFormat="1"/>
    <xf numFmtId="10" fontId="15" fillId="0" borderId="9" xfId="0" applyNumberFormat="1" applyFont="1" applyBorder="1"/>
    <xf numFmtId="0" fontId="15" fillId="0" borderId="12" xfId="0" applyFont="1" applyBorder="1"/>
    <xf numFmtId="4" fontId="0" fillId="0" borderId="0" xfId="0" applyNumberFormat="1" applyAlignment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waltung.ph.local\users\Redirected-Folders\fytobler\Desktop\Formular%20Abrechnung_lokales_Mentora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</sheetNames>
    <sheetDataSet>
      <sheetData sheetId="0">
        <row r="16">
          <cell r="K16" t="str">
            <v>PL 1</v>
          </cell>
          <cell r="L16">
            <v>72499</v>
          </cell>
        </row>
        <row r="17">
          <cell r="K17" t="str">
            <v>PL 2</v>
          </cell>
          <cell r="L17">
            <v>76007.600000000006</v>
          </cell>
        </row>
        <row r="18">
          <cell r="K18" t="str">
            <v>PL 3</v>
          </cell>
          <cell r="L18">
            <v>79516</v>
          </cell>
        </row>
        <row r="19">
          <cell r="K19" t="str">
            <v>PL 4</v>
          </cell>
          <cell r="L19">
            <v>79516</v>
          </cell>
        </row>
        <row r="20">
          <cell r="K20" t="str">
            <v>PL 5</v>
          </cell>
          <cell r="L20">
            <v>82788.95</v>
          </cell>
        </row>
        <row r="21">
          <cell r="K21" t="str">
            <v>PL 6</v>
          </cell>
          <cell r="L21">
            <v>86063.25</v>
          </cell>
        </row>
        <row r="22">
          <cell r="K22" t="str">
            <v>PL 7</v>
          </cell>
          <cell r="L22">
            <v>89337.75</v>
          </cell>
        </row>
        <row r="23">
          <cell r="K23" t="str">
            <v>PL 8</v>
          </cell>
          <cell r="L23">
            <v>92612.1</v>
          </cell>
        </row>
        <row r="24">
          <cell r="K24" t="str">
            <v>PL 9</v>
          </cell>
          <cell r="L24">
            <v>95886.45</v>
          </cell>
        </row>
        <row r="25">
          <cell r="K25" t="str">
            <v>PL 10</v>
          </cell>
          <cell r="L25">
            <v>95886.45</v>
          </cell>
        </row>
        <row r="26">
          <cell r="K26" t="str">
            <v>PL 11</v>
          </cell>
          <cell r="L26">
            <v>95886.45</v>
          </cell>
        </row>
        <row r="27">
          <cell r="K27" t="str">
            <v>PL 12</v>
          </cell>
          <cell r="L27">
            <v>95886.45</v>
          </cell>
        </row>
        <row r="28">
          <cell r="K28" t="str">
            <v>PL 13</v>
          </cell>
          <cell r="L28">
            <v>98926.7</v>
          </cell>
        </row>
        <row r="29">
          <cell r="K29" t="str">
            <v>PL 14</v>
          </cell>
          <cell r="L29">
            <v>101967.05</v>
          </cell>
        </row>
        <row r="30">
          <cell r="K30" t="str">
            <v>PL 15</v>
          </cell>
          <cell r="L30">
            <v>105007.45</v>
          </cell>
        </row>
        <row r="31">
          <cell r="K31" t="str">
            <v>PL 16</v>
          </cell>
          <cell r="L31">
            <v>108047.7</v>
          </cell>
        </row>
        <row r="32">
          <cell r="K32" t="str">
            <v>PL 17</v>
          </cell>
          <cell r="L32">
            <v>111087.95</v>
          </cell>
        </row>
        <row r="33">
          <cell r="K33" t="str">
            <v>PL 18</v>
          </cell>
          <cell r="L33">
            <v>111087.95</v>
          </cell>
        </row>
        <row r="34">
          <cell r="K34" t="str">
            <v>PL 19</v>
          </cell>
          <cell r="L34">
            <v>111087.95</v>
          </cell>
        </row>
        <row r="35">
          <cell r="K35" t="str">
            <v>PL 20</v>
          </cell>
          <cell r="L35">
            <v>111087.95</v>
          </cell>
        </row>
        <row r="36">
          <cell r="K36" t="str">
            <v>PL 21</v>
          </cell>
          <cell r="L36">
            <v>111087.95</v>
          </cell>
        </row>
        <row r="37">
          <cell r="K37" t="str">
            <v>PL 22</v>
          </cell>
          <cell r="L37">
            <v>112257</v>
          </cell>
        </row>
        <row r="38">
          <cell r="K38" t="str">
            <v>PL 23</v>
          </cell>
          <cell r="L38">
            <v>113543.05</v>
          </cell>
        </row>
        <row r="39">
          <cell r="K39" t="str">
            <v>PL 24</v>
          </cell>
          <cell r="L39">
            <v>114712</v>
          </cell>
        </row>
        <row r="40">
          <cell r="K40" t="str">
            <v>PL 25</v>
          </cell>
          <cell r="L40">
            <v>115882.45</v>
          </cell>
        </row>
        <row r="41">
          <cell r="K41" t="str">
            <v>PL 26</v>
          </cell>
          <cell r="L41">
            <v>117168.55</v>
          </cell>
        </row>
        <row r="42">
          <cell r="K42" t="str">
            <v>PL 27</v>
          </cell>
          <cell r="L42">
            <v>118337.60000000001</v>
          </cell>
        </row>
        <row r="43">
          <cell r="K43" t="str">
            <v>OS 1</v>
          </cell>
          <cell r="L43">
            <v>92028.35</v>
          </cell>
        </row>
        <row r="44">
          <cell r="K44" t="str">
            <v>OS 2</v>
          </cell>
          <cell r="L44">
            <v>96003.6</v>
          </cell>
        </row>
        <row r="45">
          <cell r="K45" t="str">
            <v>OS 3</v>
          </cell>
          <cell r="L45">
            <v>99978.85</v>
          </cell>
        </row>
        <row r="46">
          <cell r="K46" t="str">
            <v>OS 4</v>
          </cell>
          <cell r="L46">
            <v>99978.85</v>
          </cell>
        </row>
        <row r="47">
          <cell r="K47" t="str">
            <v>OS 5</v>
          </cell>
          <cell r="L47">
            <v>104071</v>
          </cell>
        </row>
        <row r="48">
          <cell r="K48" t="str">
            <v>OS 6</v>
          </cell>
          <cell r="L48">
            <v>108164.75</v>
          </cell>
        </row>
        <row r="49">
          <cell r="K49" t="str">
            <v>OS 7</v>
          </cell>
          <cell r="L49">
            <v>112257</v>
          </cell>
        </row>
        <row r="50">
          <cell r="K50" t="str">
            <v>OS 8</v>
          </cell>
          <cell r="L50">
            <v>116350.85</v>
          </cell>
        </row>
        <row r="51">
          <cell r="K51" t="str">
            <v>OS 9</v>
          </cell>
          <cell r="L51">
            <v>116350.85</v>
          </cell>
        </row>
        <row r="52">
          <cell r="K52" t="str">
            <v>OS 10</v>
          </cell>
          <cell r="L52">
            <v>116350.85</v>
          </cell>
        </row>
        <row r="53">
          <cell r="K53" t="str">
            <v>OS 11</v>
          </cell>
          <cell r="L53">
            <v>116350.85</v>
          </cell>
        </row>
        <row r="54">
          <cell r="K54" t="str">
            <v>OS 12</v>
          </cell>
          <cell r="L54">
            <v>120208.85</v>
          </cell>
        </row>
        <row r="55">
          <cell r="K55" t="str">
            <v>OS 13</v>
          </cell>
          <cell r="L55">
            <v>124066.95</v>
          </cell>
        </row>
        <row r="56">
          <cell r="K56" t="str">
            <v>OS 14</v>
          </cell>
          <cell r="L56">
            <v>127926.7</v>
          </cell>
        </row>
        <row r="57">
          <cell r="K57" t="str">
            <v>OS 15</v>
          </cell>
          <cell r="L57">
            <v>131784.85</v>
          </cell>
        </row>
        <row r="58">
          <cell r="K58" t="str">
            <v>OS 16</v>
          </cell>
          <cell r="L58">
            <v>135644.45000000001</v>
          </cell>
        </row>
        <row r="59">
          <cell r="K59" t="str">
            <v>OS 17</v>
          </cell>
          <cell r="L59">
            <v>135644.45000000001</v>
          </cell>
        </row>
        <row r="60">
          <cell r="K60" t="str">
            <v>OS 18</v>
          </cell>
          <cell r="L60">
            <v>135644.45000000001</v>
          </cell>
        </row>
        <row r="61">
          <cell r="K61" t="str">
            <v>OS 19</v>
          </cell>
          <cell r="L61">
            <v>135644.45000000001</v>
          </cell>
        </row>
        <row r="62">
          <cell r="K62" t="str">
            <v>OS 20</v>
          </cell>
          <cell r="L62">
            <v>135644.45000000001</v>
          </cell>
        </row>
        <row r="63">
          <cell r="K63" t="str">
            <v>OS 21</v>
          </cell>
          <cell r="L63">
            <v>135644.45000000001</v>
          </cell>
        </row>
        <row r="64">
          <cell r="K64" t="str">
            <v>OS 22</v>
          </cell>
          <cell r="L64">
            <v>136228.29999999999</v>
          </cell>
        </row>
        <row r="65">
          <cell r="K65" t="str">
            <v>OS 23</v>
          </cell>
          <cell r="L65">
            <v>136813.5</v>
          </cell>
        </row>
        <row r="66">
          <cell r="K66" t="str">
            <v>OS 24</v>
          </cell>
          <cell r="L66">
            <v>137398.75</v>
          </cell>
        </row>
        <row r="67">
          <cell r="K67" t="str">
            <v>OS 25</v>
          </cell>
          <cell r="L67">
            <v>137982.54999999999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FA4EE-0A6E-4385-9F12-894FAAF1B92D}">
  <dimension ref="A2:BR76"/>
  <sheetViews>
    <sheetView tabSelected="1" view="pageLayout" zoomScaleNormal="100" workbookViewId="0">
      <selection activeCell="H17" sqref="H17"/>
    </sheetView>
  </sheetViews>
  <sheetFormatPr baseColWidth="10" defaultRowHeight="15" x14ac:dyDescent="0.25"/>
  <cols>
    <col min="1" max="1" width="25.140625" customWidth="1"/>
    <col min="2" max="2" width="4.85546875" customWidth="1"/>
    <col min="4" max="4" width="16.7109375" bestFit="1" customWidth="1"/>
    <col min="5" max="5" width="14.140625" bestFit="1" customWidth="1"/>
    <col min="6" max="6" width="12.28515625" bestFit="1" customWidth="1"/>
    <col min="7" max="7" width="7.85546875" customWidth="1"/>
    <col min="9" max="9" width="11.5703125" customWidth="1"/>
  </cols>
  <sheetData>
    <row r="2" spans="1:14" x14ac:dyDescent="0.25">
      <c r="A2" s="2" t="s">
        <v>0</v>
      </c>
      <c r="C2" s="1"/>
    </row>
    <row r="3" spans="1:14" x14ac:dyDescent="0.25">
      <c r="A3" s="3" t="s">
        <v>1</v>
      </c>
      <c r="H3" s="9"/>
      <c r="I3" s="11"/>
      <c r="J3" s="11"/>
      <c r="K3" s="11"/>
      <c r="L3" s="11"/>
      <c r="M3" s="11"/>
      <c r="N3" s="11"/>
    </row>
    <row r="4" spans="1:14" x14ac:dyDescent="0.25">
      <c r="A4" s="3" t="s">
        <v>2</v>
      </c>
      <c r="H4" s="9"/>
      <c r="I4" s="11"/>
      <c r="J4" s="11"/>
      <c r="K4" s="11"/>
      <c r="L4" s="11"/>
      <c r="M4" s="11"/>
      <c r="N4" s="11"/>
    </row>
    <row r="5" spans="1:14" x14ac:dyDescent="0.25">
      <c r="A5" s="16"/>
      <c r="H5" s="9"/>
      <c r="I5" s="11"/>
      <c r="J5" s="11"/>
      <c r="K5" s="11"/>
      <c r="L5" s="11"/>
      <c r="M5" s="11"/>
      <c r="N5" s="11"/>
    </row>
    <row r="6" spans="1:14" x14ac:dyDescent="0.25">
      <c r="H6" s="10"/>
      <c r="I6" s="9"/>
      <c r="J6" s="11"/>
      <c r="K6" s="11"/>
      <c r="L6" s="11"/>
      <c r="M6" s="11"/>
      <c r="N6" s="11"/>
    </row>
    <row r="7" spans="1:14" x14ac:dyDescent="0.25">
      <c r="H7" s="11"/>
      <c r="I7" s="11"/>
      <c r="J7" s="11"/>
      <c r="K7" s="11"/>
      <c r="L7" s="11"/>
      <c r="M7" s="11"/>
      <c r="N7" s="11"/>
    </row>
    <row r="8" spans="1:14" ht="15.75" thickBot="1" x14ac:dyDescent="0.3">
      <c r="H8" s="11"/>
      <c r="I8" s="11"/>
      <c r="J8" s="11"/>
      <c r="K8" s="11"/>
      <c r="L8" s="11"/>
      <c r="M8" s="11"/>
      <c r="N8" s="11"/>
    </row>
    <row r="9" spans="1:14" x14ac:dyDescent="0.25">
      <c r="A9" s="17" t="s">
        <v>3</v>
      </c>
      <c r="B9" s="16"/>
      <c r="C9" s="16"/>
      <c r="D9" s="30" t="s">
        <v>8</v>
      </c>
      <c r="E9" s="31"/>
      <c r="F9" s="31"/>
      <c r="G9" s="32"/>
      <c r="H9" s="11"/>
      <c r="I9" s="11"/>
      <c r="J9" s="11"/>
      <c r="K9" s="11"/>
      <c r="L9" s="11"/>
      <c r="M9" s="11"/>
      <c r="N9" s="11"/>
    </row>
    <row r="10" spans="1:14" x14ac:dyDescent="0.25">
      <c r="A10" s="17" t="s">
        <v>4</v>
      </c>
      <c r="B10" s="16"/>
      <c r="C10" s="16"/>
      <c r="D10" s="33"/>
      <c r="E10" s="17"/>
      <c r="F10" s="17"/>
      <c r="G10" s="34"/>
    </row>
    <row r="11" spans="1:14" x14ac:dyDescent="0.25">
      <c r="A11" s="17" t="s">
        <v>5</v>
      </c>
      <c r="B11" s="16"/>
      <c r="C11" s="16"/>
      <c r="D11" s="35" t="s">
        <v>5</v>
      </c>
      <c r="E11" s="17"/>
      <c r="F11" s="17"/>
      <c r="G11" s="34"/>
    </row>
    <row r="12" spans="1:14" x14ac:dyDescent="0.25">
      <c r="A12" s="36" t="s">
        <v>6</v>
      </c>
      <c r="B12" s="16"/>
      <c r="C12" s="16"/>
      <c r="D12" s="35" t="s">
        <v>8</v>
      </c>
      <c r="E12" s="17"/>
      <c r="F12" s="17"/>
      <c r="G12" s="34"/>
    </row>
    <row r="13" spans="1:14" ht="15.75" thickBot="1" x14ac:dyDescent="0.3">
      <c r="A13" s="17" t="s">
        <v>7</v>
      </c>
      <c r="B13" s="16"/>
      <c r="C13" s="16"/>
      <c r="D13" s="37">
        <v>45658</v>
      </c>
      <c r="E13" s="38" t="s">
        <v>9</v>
      </c>
      <c r="F13" s="39">
        <v>45869</v>
      </c>
      <c r="G13" s="40"/>
    </row>
    <row r="15" spans="1:14" ht="15.75" thickBot="1" x14ac:dyDescent="0.3">
      <c r="A15" s="17"/>
      <c r="B15" s="17"/>
      <c r="C15" s="17"/>
      <c r="D15" s="17"/>
      <c r="E15" s="17"/>
      <c r="F15" s="18" t="s">
        <v>11</v>
      </c>
      <c r="G15" s="18" t="s">
        <v>12</v>
      </c>
    </row>
    <row r="16" spans="1:14" ht="15.75" thickBot="1" x14ac:dyDescent="0.3">
      <c r="A16" s="17"/>
      <c r="B16" s="17"/>
      <c r="C16" s="17"/>
      <c r="D16" s="19" t="s">
        <v>10</v>
      </c>
      <c r="E16" s="47">
        <v>1</v>
      </c>
      <c r="F16" s="51">
        <v>1.7999999999999999E-2</v>
      </c>
      <c r="G16" s="20">
        <f>MONTH(F13-D13)</f>
        <v>7</v>
      </c>
    </row>
    <row r="17" spans="1:70" ht="15.75" thickBot="1" x14ac:dyDescent="0.3">
      <c r="A17" s="17"/>
      <c r="B17" s="17"/>
      <c r="C17" s="17"/>
      <c r="D17" s="17"/>
      <c r="E17" s="26"/>
      <c r="F17" s="27"/>
      <c r="G17" s="17"/>
      <c r="I17" s="1"/>
    </row>
    <row r="18" spans="1:70" s="4" customFormat="1" ht="15.75" thickBot="1" x14ac:dyDescent="0.3">
      <c r="A18" s="15" t="s">
        <v>13</v>
      </c>
      <c r="B18" s="15"/>
      <c r="C18" s="21"/>
      <c r="D18" s="52" t="s">
        <v>37</v>
      </c>
      <c r="E18" s="41">
        <v>75212.5</v>
      </c>
      <c r="F18" s="22">
        <f>ROUND(E18*$F$16*20,0)/20</f>
        <v>1353.85</v>
      </c>
      <c r="G18" s="45">
        <f>MROUND(F18/12*$G$16,0.05)</f>
        <v>789.75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</row>
    <row r="19" spans="1:70" ht="15.75" thickBot="1" x14ac:dyDescent="0.3">
      <c r="A19" s="17"/>
      <c r="B19" s="17"/>
      <c r="C19" s="17"/>
      <c r="D19" s="17"/>
      <c r="E19" s="17"/>
      <c r="F19" s="17"/>
      <c r="G19" s="17"/>
    </row>
    <row r="20" spans="1:70" ht="15.75" thickBot="1" x14ac:dyDescent="0.3">
      <c r="A20" s="5" t="s">
        <v>14</v>
      </c>
      <c r="B20" s="23"/>
      <c r="C20" s="23"/>
      <c r="D20" s="24"/>
      <c r="E20" s="25">
        <f>SUM(E18:E19)</f>
        <v>75212.5</v>
      </c>
      <c r="F20" s="24">
        <f>SUM(F18:F19)</f>
        <v>1353.85</v>
      </c>
      <c r="G20" s="44">
        <f>SUM(G18:G19)</f>
        <v>789.75</v>
      </c>
      <c r="J20" s="6"/>
      <c r="K20" s="6"/>
      <c r="L20" s="7"/>
    </row>
    <row r="21" spans="1:70" x14ac:dyDescent="0.25">
      <c r="A21" s="17"/>
      <c r="B21" s="17"/>
      <c r="C21" s="17"/>
      <c r="D21" s="17"/>
      <c r="E21" s="17"/>
      <c r="F21" s="17"/>
      <c r="G21" s="17"/>
    </row>
    <row r="22" spans="1:70" x14ac:dyDescent="0.25">
      <c r="A22" s="17"/>
      <c r="B22" s="17"/>
      <c r="C22" s="17"/>
      <c r="D22" s="17"/>
      <c r="E22" s="17"/>
      <c r="F22" s="17"/>
      <c r="G22" s="17"/>
    </row>
    <row r="23" spans="1:70" x14ac:dyDescent="0.25">
      <c r="A23" s="8" t="s">
        <v>15</v>
      </c>
      <c r="B23" s="15"/>
      <c r="C23" s="42">
        <v>5.3360000000000003</v>
      </c>
      <c r="D23" s="22">
        <f>SUM(E18:E18)</f>
        <v>75212.5</v>
      </c>
      <c r="E23" s="22">
        <f t="shared" ref="E23:E29" si="0">ROUND(D23*C23%*20,0)/20</f>
        <v>4013.35</v>
      </c>
      <c r="F23" s="48">
        <f t="shared" ref="F23:F29" si="1">ROUND(E23*$F$16*20,0)/20</f>
        <v>72.25</v>
      </c>
      <c r="G23" s="49">
        <f t="shared" ref="G23:G29" si="2">ROUND(F23/12*$G$16*20,0)/20</f>
        <v>42.15</v>
      </c>
    </row>
    <row r="24" spans="1:70" x14ac:dyDescent="0.25">
      <c r="A24" s="15" t="s">
        <v>16</v>
      </c>
      <c r="B24" s="15"/>
      <c r="C24" s="42">
        <v>1.1000000000000001</v>
      </c>
      <c r="D24" s="22">
        <f>IF(D23&gt;148200,148200,D23)</f>
        <v>75212.5</v>
      </c>
      <c r="E24" s="22">
        <f t="shared" si="0"/>
        <v>827.35</v>
      </c>
      <c r="F24" s="48">
        <f t="shared" si="1"/>
        <v>14.9</v>
      </c>
      <c r="G24" s="49">
        <f t="shared" si="2"/>
        <v>8.6999999999999993</v>
      </c>
    </row>
    <row r="25" spans="1:70" x14ac:dyDescent="0.25">
      <c r="A25" s="8" t="s">
        <v>17</v>
      </c>
      <c r="B25" s="15"/>
      <c r="C25" s="42">
        <v>0.5</v>
      </c>
      <c r="D25" s="48">
        <f>IF(D23&lt;148200,0,(D23-148200))</f>
        <v>0</v>
      </c>
      <c r="E25" s="48">
        <f t="shared" si="0"/>
        <v>0</v>
      </c>
      <c r="F25" s="48">
        <f t="shared" si="1"/>
        <v>0</v>
      </c>
      <c r="G25" s="49">
        <f t="shared" si="2"/>
        <v>0</v>
      </c>
    </row>
    <row r="26" spans="1:70" x14ac:dyDescent="0.25">
      <c r="A26" s="15" t="s">
        <v>18</v>
      </c>
      <c r="B26" s="15"/>
      <c r="C26" s="43">
        <v>1.8</v>
      </c>
      <c r="D26" s="22">
        <f>SUM(E18:E18)</f>
        <v>75212.5</v>
      </c>
      <c r="E26" s="22">
        <f t="shared" si="0"/>
        <v>1353.85</v>
      </c>
      <c r="F26" s="48">
        <f t="shared" si="1"/>
        <v>24.35</v>
      </c>
      <c r="G26" s="49">
        <f t="shared" si="2"/>
        <v>14.2</v>
      </c>
    </row>
    <row r="27" spans="1:70" x14ac:dyDescent="0.25">
      <c r="A27" s="15" t="s">
        <v>19</v>
      </c>
      <c r="B27" s="15"/>
      <c r="C27" s="43">
        <v>0.1</v>
      </c>
      <c r="D27" s="22">
        <v>100000</v>
      </c>
      <c r="E27" s="48">
        <f t="shared" si="0"/>
        <v>100</v>
      </c>
      <c r="F27" s="48">
        <f t="shared" si="1"/>
        <v>1.8</v>
      </c>
      <c r="G27" s="49">
        <f t="shared" si="2"/>
        <v>1.05</v>
      </c>
    </row>
    <row r="28" spans="1:70" x14ac:dyDescent="0.25">
      <c r="A28" s="15" t="s">
        <v>20</v>
      </c>
      <c r="B28" s="15"/>
      <c r="C28" s="43">
        <v>0.25</v>
      </c>
      <c r="D28" s="22">
        <v>100000</v>
      </c>
      <c r="E28" s="48">
        <f t="shared" si="0"/>
        <v>250</v>
      </c>
      <c r="F28" s="48">
        <f t="shared" si="1"/>
        <v>4.5</v>
      </c>
      <c r="G28" s="49">
        <f t="shared" si="2"/>
        <v>2.65</v>
      </c>
    </row>
    <row r="29" spans="1:70" x14ac:dyDescent="0.25">
      <c r="A29" s="8" t="s">
        <v>21</v>
      </c>
      <c r="B29" s="15"/>
      <c r="C29" s="43">
        <v>11.38</v>
      </c>
      <c r="D29" s="22">
        <f>ROUND(D23-14340,-1)</f>
        <v>60870</v>
      </c>
      <c r="E29" s="22">
        <f t="shared" si="0"/>
        <v>6927</v>
      </c>
      <c r="F29" s="15">
        <f t="shared" si="1"/>
        <v>124.7</v>
      </c>
      <c r="G29" s="49">
        <f t="shared" si="2"/>
        <v>72.75</v>
      </c>
    </row>
    <row r="30" spans="1:70" ht="15.75" thickBot="1" x14ac:dyDescent="0.3">
      <c r="A30" s="17"/>
      <c r="B30" s="17"/>
      <c r="C30" s="17"/>
      <c r="D30" s="17"/>
      <c r="E30" s="17"/>
      <c r="F30" s="17"/>
      <c r="G30" s="17"/>
    </row>
    <row r="31" spans="1:70" ht="15.75" thickBot="1" x14ac:dyDescent="0.3">
      <c r="A31" s="5" t="s">
        <v>22</v>
      </c>
      <c r="B31" s="23"/>
      <c r="C31" s="23"/>
      <c r="D31" s="24"/>
      <c r="E31" s="24">
        <f>SUM(E23:E30)</f>
        <v>13471.55</v>
      </c>
      <c r="F31" s="24">
        <f>SUM(F23:F30)</f>
        <v>242.5</v>
      </c>
      <c r="G31" s="44">
        <f>SUM(G23:G30)</f>
        <v>141.5</v>
      </c>
    </row>
    <row r="32" spans="1:70" ht="15.75" thickBot="1" x14ac:dyDescent="0.3">
      <c r="A32" s="17"/>
      <c r="B32" s="17"/>
      <c r="C32" s="17"/>
      <c r="D32" s="17"/>
      <c r="E32" s="17"/>
      <c r="F32" s="17"/>
      <c r="G32" s="17"/>
    </row>
    <row r="33" spans="1:7" ht="15.75" thickBot="1" x14ac:dyDescent="0.3">
      <c r="A33" s="5" t="s">
        <v>23</v>
      </c>
      <c r="B33" s="23"/>
      <c r="C33" s="23"/>
      <c r="D33" s="24"/>
      <c r="E33" s="24">
        <f>E20+E31</f>
        <v>88684.05</v>
      </c>
      <c r="F33" s="24">
        <f>F20+F31</f>
        <v>1596.35</v>
      </c>
      <c r="G33" s="46">
        <f>G20+G31</f>
        <v>931.25</v>
      </c>
    </row>
    <row r="34" spans="1:7" x14ac:dyDescent="0.25">
      <c r="A34" s="13"/>
      <c r="B34" s="13"/>
      <c r="C34" s="13"/>
      <c r="D34" s="13"/>
      <c r="E34" s="13"/>
      <c r="F34" s="13"/>
      <c r="G34" s="13"/>
    </row>
    <row r="35" spans="1:7" x14ac:dyDescent="0.25">
      <c r="A35" s="9" t="s">
        <v>24</v>
      </c>
      <c r="B35" s="9"/>
      <c r="C35" s="9"/>
      <c r="D35" s="9"/>
      <c r="E35" s="9"/>
      <c r="F35" s="9"/>
      <c r="G35" s="9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10" t="s">
        <v>25</v>
      </c>
      <c r="B37" s="10"/>
      <c r="C37" s="10"/>
      <c r="D37" s="10"/>
      <c r="E37" s="10"/>
      <c r="F37" s="9"/>
      <c r="G37" s="9"/>
    </row>
    <row r="38" spans="1:7" x14ac:dyDescent="0.25">
      <c r="A38" s="9" t="s">
        <v>26</v>
      </c>
      <c r="B38" s="9"/>
      <c r="C38" s="9"/>
      <c r="D38" s="9"/>
      <c r="E38" s="9"/>
      <c r="F38" s="9"/>
      <c r="G38" s="9"/>
    </row>
    <row r="39" spans="1:7" x14ac:dyDescent="0.25">
      <c r="A39" s="9" t="s">
        <v>27</v>
      </c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  <c r="F40" s="9"/>
      <c r="G40" s="9"/>
    </row>
    <row r="41" spans="1:7" x14ac:dyDescent="0.25">
      <c r="A41" s="10" t="s">
        <v>28</v>
      </c>
      <c r="B41" s="9"/>
      <c r="C41" s="9"/>
      <c r="D41" s="9"/>
      <c r="E41" s="9"/>
      <c r="F41" s="9"/>
      <c r="G41" s="9"/>
    </row>
    <row r="42" spans="1:7" x14ac:dyDescent="0.25">
      <c r="A42" s="9" t="s">
        <v>29</v>
      </c>
      <c r="B42" s="9"/>
      <c r="C42" s="9"/>
      <c r="D42" s="9"/>
      <c r="E42" s="9"/>
      <c r="F42" s="9"/>
      <c r="G42" s="9"/>
    </row>
    <row r="43" spans="1:7" x14ac:dyDescent="0.25">
      <c r="A43" s="9" t="s">
        <v>30</v>
      </c>
      <c r="B43" s="9"/>
      <c r="C43" s="9"/>
      <c r="D43" s="9"/>
      <c r="E43" s="9"/>
      <c r="F43" s="9"/>
      <c r="G43" s="9"/>
    </row>
    <row r="44" spans="1:7" x14ac:dyDescent="0.25">
      <c r="A44" s="13"/>
      <c r="B44" s="13"/>
      <c r="C44" s="13"/>
      <c r="D44" s="13"/>
      <c r="E44" s="13"/>
      <c r="F44" s="13"/>
      <c r="G44" s="13"/>
    </row>
    <row r="45" spans="1:7" x14ac:dyDescent="0.25">
      <c r="A45" s="13"/>
      <c r="B45" s="13"/>
      <c r="C45" s="13"/>
      <c r="D45" s="13"/>
      <c r="E45" s="13"/>
      <c r="F45" s="13"/>
      <c r="G45" s="13"/>
    </row>
    <row r="46" spans="1:7" x14ac:dyDescent="0.25">
      <c r="A46" s="28" t="s">
        <v>31</v>
      </c>
      <c r="B46" s="17"/>
      <c r="C46" s="17"/>
      <c r="D46" s="14"/>
      <c r="E46" s="14"/>
      <c r="F46" s="14"/>
      <c r="G46" s="14"/>
    </row>
    <row r="47" spans="1:7" x14ac:dyDescent="0.25">
      <c r="A47" s="28" t="s">
        <v>32</v>
      </c>
      <c r="B47" s="17"/>
      <c r="C47" s="17"/>
      <c r="D47" s="14"/>
      <c r="E47" s="14"/>
      <c r="F47" s="14"/>
      <c r="G47" s="14"/>
    </row>
    <row r="48" spans="1:7" x14ac:dyDescent="0.25">
      <c r="A48" s="28"/>
      <c r="B48" s="17"/>
      <c r="C48" s="17"/>
      <c r="D48" s="14"/>
      <c r="E48" s="14"/>
      <c r="F48" s="14"/>
      <c r="G48" s="14"/>
    </row>
    <row r="49" spans="1:16" x14ac:dyDescent="0.25">
      <c r="A49" s="29" t="s">
        <v>33</v>
      </c>
      <c r="B49" s="28" t="s">
        <v>34</v>
      </c>
      <c r="C49" s="17"/>
      <c r="D49" s="14"/>
      <c r="E49" s="14"/>
      <c r="F49" s="14"/>
      <c r="G49" s="14"/>
    </row>
    <row r="50" spans="1:16" x14ac:dyDescent="0.25">
      <c r="A50" s="17"/>
      <c r="B50" s="17" t="s">
        <v>89</v>
      </c>
      <c r="C50" s="17"/>
      <c r="D50" s="14"/>
      <c r="E50" s="14"/>
      <c r="F50" s="14"/>
      <c r="G50" s="14"/>
      <c r="O50" s="12"/>
      <c r="P50" s="12"/>
    </row>
    <row r="51" spans="1:16" x14ac:dyDescent="0.25">
      <c r="A51" s="17"/>
      <c r="B51" s="17" t="s">
        <v>35</v>
      </c>
      <c r="C51" s="17"/>
      <c r="D51" s="14"/>
      <c r="E51" s="14"/>
      <c r="F51" s="14"/>
      <c r="G51" s="14"/>
      <c r="O51" s="12"/>
      <c r="P51" s="12"/>
    </row>
    <row r="52" spans="1:16" x14ac:dyDescent="0.25">
      <c r="A52" s="17"/>
      <c r="B52" s="17" t="s">
        <v>36</v>
      </c>
      <c r="C52" s="17"/>
      <c r="D52" s="14"/>
      <c r="E52" s="14"/>
      <c r="F52" s="14"/>
      <c r="G52" s="14"/>
      <c r="O52" s="12"/>
      <c r="P52" s="12"/>
    </row>
    <row r="53" spans="1:16" x14ac:dyDescent="0.25">
      <c r="O53" s="12"/>
      <c r="P53" s="12"/>
    </row>
    <row r="54" spans="1:16" x14ac:dyDescent="0.25">
      <c r="O54" s="12"/>
      <c r="P54" s="12"/>
    </row>
    <row r="55" spans="1:16" x14ac:dyDescent="0.25">
      <c r="O55" s="12"/>
      <c r="P55" s="12"/>
    </row>
    <row r="56" spans="1:16" x14ac:dyDescent="0.25">
      <c r="O56" s="12"/>
      <c r="P56" s="12"/>
    </row>
    <row r="57" spans="1:16" x14ac:dyDescent="0.25">
      <c r="O57" s="12"/>
      <c r="P57" s="12"/>
    </row>
    <row r="58" spans="1:16" x14ac:dyDescent="0.25">
      <c r="O58" s="12"/>
      <c r="P58" s="12"/>
    </row>
    <row r="59" spans="1:16" x14ac:dyDescent="0.25">
      <c r="O59" s="12"/>
      <c r="P59" s="12"/>
    </row>
    <row r="60" spans="1:16" x14ac:dyDescent="0.25">
      <c r="O60" s="12"/>
      <c r="P60" s="12"/>
    </row>
    <row r="61" spans="1:16" x14ac:dyDescent="0.25">
      <c r="O61" s="12"/>
      <c r="P61" s="12"/>
    </row>
    <row r="62" spans="1:16" x14ac:dyDescent="0.25">
      <c r="O62" s="12"/>
      <c r="P62" s="12"/>
    </row>
    <row r="63" spans="1:16" x14ac:dyDescent="0.25">
      <c r="O63" s="12"/>
      <c r="P63" s="12"/>
    </row>
    <row r="64" spans="1:16" x14ac:dyDescent="0.25">
      <c r="O64" s="12"/>
      <c r="P64" s="12"/>
    </row>
    <row r="65" spans="15:16" x14ac:dyDescent="0.25">
      <c r="O65" s="12"/>
      <c r="P65" s="12"/>
    </row>
    <row r="66" spans="15:16" x14ac:dyDescent="0.25">
      <c r="O66" s="12"/>
      <c r="P66" s="12"/>
    </row>
    <row r="67" spans="15:16" x14ac:dyDescent="0.25">
      <c r="O67" s="12"/>
      <c r="P67" s="12"/>
    </row>
    <row r="68" spans="15:16" x14ac:dyDescent="0.25">
      <c r="O68" s="12"/>
      <c r="P68" s="12"/>
    </row>
    <row r="69" spans="15:16" x14ac:dyDescent="0.25">
      <c r="O69" s="12"/>
      <c r="P69" s="12"/>
    </row>
    <row r="70" spans="15:16" x14ac:dyDescent="0.25">
      <c r="O70" s="12"/>
      <c r="P70" s="12"/>
    </row>
    <row r="71" spans="15:16" x14ac:dyDescent="0.25">
      <c r="O71" s="12"/>
      <c r="P71" s="12"/>
    </row>
    <row r="72" spans="15:16" x14ac:dyDescent="0.25">
      <c r="O72" s="12"/>
      <c r="P72" s="12"/>
    </row>
    <row r="73" spans="15:16" x14ac:dyDescent="0.25">
      <c r="O73" s="12"/>
      <c r="P73" s="12"/>
    </row>
    <row r="74" spans="15:16" x14ac:dyDescent="0.25">
      <c r="O74" s="12"/>
      <c r="P74" s="12"/>
    </row>
    <row r="75" spans="15:16" x14ac:dyDescent="0.25">
      <c r="O75" s="12"/>
      <c r="P75" s="12"/>
    </row>
    <row r="76" spans="15:16" x14ac:dyDescent="0.25">
      <c r="O76" s="12"/>
    </row>
  </sheetData>
  <pageMargins left="0.6640625" right="0.7" top="0.78740157499999996" bottom="0.78740157499999996" header="0.3" footer="0.3"/>
  <pageSetup paperSize="9" scale="90" orientation="portrait" verticalDpi="0" r:id="rId1"/>
  <headerFooter>
    <oddHeader>&amp;L&amp;"Arial,Standard"&amp;16Pädagogische Hochschule St. Gallen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79CC46F-D03F-481A-ADEB-9640DCA92123}">
          <x14:formula1>
            <xm:f>Daten!$A$1:$A$52</xm:f>
          </x14:formula1>
          <xm:sqref>E18</xm:sqref>
        </x14:dataValidation>
        <x14:dataValidation type="list" allowBlank="1" showInputMessage="1" showErrorMessage="1" xr:uid="{D55B3605-D696-42A1-AF58-6ED8B46CCAD9}">
          <x14:formula1>
            <xm:f>Daten!$C$24:$C$26</xm:f>
          </x14:formula1>
          <xm:sqref>F16</xm:sqref>
        </x14:dataValidation>
        <x14:dataValidation type="list" allowBlank="1" showInputMessage="1" showErrorMessage="1" xr:uid="{88D22559-B31B-4E2E-848F-36B1A4C001AE}">
          <x14:formula1>
            <xm:f>Daten!$E$24:$E$75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871C8-A974-4534-A827-36F79ED8C669}">
  <dimension ref="A1:J75"/>
  <sheetViews>
    <sheetView topLeftCell="A12" workbookViewId="0">
      <selection activeCell="A52" sqref="A52"/>
    </sheetView>
  </sheetViews>
  <sheetFormatPr baseColWidth="10" defaultRowHeight="15" x14ac:dyDescent="0.25"/>
  <sheetData>
    <row r="1" spans="1:10" x14ac:dyDescent="0.25">
      <c r="A1" s="12">
        <v>75212.5</v>
      </c>
      <c r="B1" s="12"/>
    </row>
    <row r="2" spans="1:10" x14ac:dyDescent="0.25">
      <c r="A2" s="12">
        <v>78852.350000000006</v>
      </c>
      <c r="B2" s="12"/>
    </row>
    <row r="3" spans="1:10" x14ac:dyDescent="0.25">
      <c r="A3" s="12">
        <v>82492.100000000006</v>
      </c>
      <c r="B3" s="12"/>
    </row>
    <row r="4" spans="1:10" x14ac:dyDescent="0.25">
      <c r="A4" s="12">
        <v>82492.100000000006</v>
      </c>
      <c r="B4" s="12"/>
    </row>
    <row r="5" spans="1:10" x14ac:dyDescent="0.25">
      <c r="A5" s="12">
        <v>85887.55</v>
      </c>
      <c r="B5" s="12"/>
    </row>
    <row r="6" spans="1:10" x14ac:dyDescent="0.25">
      <c r="A6" s="12">
        <v>89284.35</v>
      </c>
      <c r="B6" s="12"/>
    </row>
    <row r="7" spans="1:10" x14ac:dyDescent="0.25">
      <c r="A7" s="12">
        <v>92681.4</v>
      </c>
      <c r="B7" s="12"/>
    </row>
    <row r="8" spans="1:10" x14ac:dyDescent="0.25">
      <c r="A8" s="12">
        <v>96078.35</v>
      </c>
      <c r="B8" s="12"/>
    </row>
    <row r="9" spans="1:10" x14ac:dyDescent="0.25">
      <c r="A9" s="12">
        <v>99475.25</v>
      </c>
      <c r="B9" s="12"/>
    </row>
    <row r="10" spans="1:10" x14ac:dyDescent="0.25">
      <c r="A10" s="12">
        <v>99475.25</v>
      </c>
      <c r="B10" s="12"/>
    </row>
    <row r="11" spans="1:10" x14ac:dyDescent="0.25">
      <c r="A11" s="12">
        <v>99475.25</v>
      </c>
      <c r="B11" s="12"/>
    </row>
    <row r="12" spans="1:10" x14ac:dyDescent="0.25">
      <c r="A12" s="12">
        <v>99475.25</v>
      </c>
      <c r="B12" s="12"/>
    </row>
    <row r="13" spans="1:10" x14ac:dyDescent="0.25">
      <c r="A13" s="12">
        <v>102629.25</v>
      </c>
      <c r="B13" s="12"/>
    </row>
    <row r="14" spans="1:10" x14ac:dyDescent="0.25">
      <c r="A14" s="12">
        <v>105783.4</v>
      </c>
      <c r="B14" s="12"/>
    </row>
    <row r="15" spans="1:10" x14ac:dyDescent="0.25">
      <c r="A15" s="12">
        <v>108937.60000000001</v>
      </c>
      <c r="B15" s="12"/>
      <c r="J15" s="12"/>
    </row>
    <row r="16" spans="1:10" x14ac:dyDescent="0.25">
      <c r="A16" s="12">
        <v>112091.65</v>
      </c>
      <c r="B16" s="12"/>
      <c r="J16" s="12"/>
    </row>
    <row r="17" spans="1:10" x14ac:dyDescent="0.25">
      <c r="A17" s="53">
        <v>115245.65</v>
      </c>
      <c r="B17" s="12"/>
      <c r="J17" s="12"/>
    </row>
    <row r="18" spans="1:10" x14ac:dyDescent="0.25">
      <c r="A18" s="12">
        <v>115245.65</v>
      </c>
      <c r="B18" s="12"/>
      <c r="J18" s="12"/>
    </row>
    <row r="19" spans="1:10" x14ac:dyDescent="0.25">
      <c r="A19" s="12">
        <v>115245.65</v>
      </c>
      <c r="B19" s="12"/>
      <c r="J19" s="12"/>
    </row>
    <row r="20" spans="1:10" x14ac:dyDescent="0.25">
      <c r="A20" s="12">
        <v>115245.65</v>
      </c>
      <c r="B20" s="12"/>
      <c r="J20" s="12"/>
    </row>
    <row r="21" spans="1:10" x14ac:dyDescent="0.25">
      <c r="A21" s="12">
        <v>115245.65</v>
      </c>
      <c r="B21" s="12"/>
      <c r="J21" s="12"/>
    </row>
    <row r="22" spans="1:10" x14ac:dyDescent="0.25">
      <c r="A22" s="12">
        <v>116458.5</v>
      </c>
      <c r="B22" s="12"/>
      <c r="J22" s="12"/>
    </row>
    <row r="23" spans="1:10" x14ac:dyDescent="0.25">
      <c r="A23" s="12">
        <v>117792.7</v>
      </c>
      <c r="B23" s="12"/>
      <c r="J23" s="12"/>
    </row>
    <row r="24" spans="1:10" x14ac:dyDescent="0.25">
      <c r="A24" s="12">
        <v>119005.35</v>
      </c>
      <c r="B24" s="12"/>
      <c r="C24" s="50">
        <v>1.7999999999999999E-2</v>
      </c>
      <c r="E24" t="s">
        <v>37</v>
      </c>
      <c r="J24" s="12"/>
    </row>
    <row r="25" spans="1:10" x14ac:dyDescent="0.25">
      <c r="A25" s="12">
        <v>120219.65</v>
      </c>
      <c r="B25" s="12"/>
      <c r="C25" s="50">
        <v>1.9E-2</v>
      </c>
      <c r="E25" t="s">
        <v>38</v>
      </c>
      <c r="J25" s="12"/>
    </row>
    <row r="26" spans="1:10" x14ac:dyDescent="0.25">
      <c r="A26" s="12">
        <v>121553.85</v>
      </c>
      <c r="B26" s="12"/>
      <c r="C26" s="50">
        <v>0.02</v>
      </c>
      <c r="E26" t="s">
        <v>39</v>
      </c>
      <c r="J26" s="12"/>
    </row>
    <row r="27" spans="1:10" x14ac:dyDescent="0.25">
      <c r="A27" s="12">
        <v>122766.65</v>
      </c>
      <c r="E27" t="s">
        <v>40</v>
      </c>
      <c r="J27" s="12"/>
    </row>
    <row r="28" spans="1:10" x14ac:dyDescent="0.25">
      <c r="A28" s="12">
        <v>95472.75</v>
      </c>
      <c r="E28" t="s">
        <v>41</v>
      </c>
      <c r="J28" s="12"/>
    </row>
    <row r="29" spans="1:10" x14ac:dyDescent="0.25">
      <c r="A29" s="12">
        <v>99596.75</v>
      </c>
      <c r="E29" t="s">
        <v>42</v>
      </c>
      <c r="J29" s="12"/>
    </row>
    <row r="30" spans="1:10" x14ac:dyDescent="0.25">
      <c r="A30" s="12">
        <v>103720.8</v>
      </c>
      <c r="E30" t="s">
        <v>43</v>
      </c>
      <c r="J30" s="12"/>
    </row>
    <row r="31" spans="1:10" x14ac:dyDescent="0.25">
      <c r="A31" s="12">
        <v>103720.8</v>
      </c>
      <c r="E31" t="s">
        <v>44</v>
      </c>
      <c r="J31" s="12"/>
    </row>
    <row r="32" spans="1:10" x14ac:dyDescent="0.25">
      <c r="A32" s="12">
        <v>107966.1</v>
      </c>
      <c r="E32" t="s">
        <v>45</v>
      </c>
      <c r="J32" s="12"/>
    </row>
    <row r="33" spans="1:10" x14ac:dyDescent="0.25">
      <c r="A33" s="12">
        <v>112213.05</v>
      </c>
      <c r="E33" t="s">
        <v>46</v>
      </c>
      <c r="J33" s="12"/>
    </row>
    <row r="34" spans="1:10" x14ac:dyDescent="0.25">
      <c r="A34" s="12">
        <v>116458.5</v>
      </c>
      <c r="E34" t="s">
        <v>47</v>
      </c>
      <c r="J34" s="12"/>
    </row>
    <row r="35" spans="1:10" x14ac:dyDescent="0.25">
      <c r="A35" s="12">
        <v>120705.55</v>
      </c>
      <c r="E35" t="s">
        <v>48</v>
      </c>
      <c r="J35" s="12"/>
    </row>
    <row r="36" spans="1:10" x14ac:dyDescent="0.25">
      <c r="A36" s="12">
        <v>120705.55</v>
      </c>
      <c r="E36" t="s">
        <v>49</v>
      </c>
      <c r="J36" s="12"/>
    </row>
    <row r="37" spans="1:10" x14ac:dyDescent="0.25">
      <c r="A37" s="12">
        <v>120705.55</v>
      </c>
      <c r="E37" t="s">
        <v>50</v>
      </c>
      <c r="J37" s="12"/>
    </row>
    <row r="38" spans="1:10" x14ac:dyDescent="0.25">
      <c r="A38" s="12">
        <v>120705.55</v>
      </c>
      <c r="E38" t="s">
        <v>51</v>
      </c>
      <c r="J38" s="12"/>
    </row>
    <row r="39" spans="1:10" x14ac:dyDescent="0.25">
      <c r="A39" s="12">
        <v>124708</v>
      </c>
      <c r="E39" t="s">
        <v>52</v>
      </c>
      <c r="J39" s="12"/>
    </row>
    <row r="40" spans="1:10" x14ac:dyDescent="0.25">
      <c r="A40" s="12">
        <v>128710.45</v>
      </c>
      <c r="E40" t="s">
        <v>53</v>
      </c>
      <c r="J40" s="12"/>
    </row>
    <row r="41" spans="1:10" x14ac:dyDescent="0.25">
      <c r="A41" s="12">
        <v>132714.70000000001</v>
      </c>
      <c r="E41" t="s">
        <v>54</v>
      </c>
    </row>
    <row r="42" spans="1:10" x14ac:dyDescent="0.25">
      <c r="A42" s="12">
        <v>136717.20000000001</v>
      </c>
      <c r="E42" t="s">
        <v>55</v>
      </c>
    </row>
    <row r="43" spans="1:10" x14ac:dyDescent="0.25">
      <c r="A43" s="12">
        <v>140721.25</v>
      </c>
      <c r="E43" t="s">
        <v>56</v>
      </c>
    </row>
    <row r="44" spans="1:10" x14ac:dyDescent="0.25">
      <c r="A44" s="12">
        <v>140721.25</v>
      </c>
      <c r="E44" t="s">
        <v>57</v>
      </c>
    </row>
    <row r="45" spans="1:10" x14ac:dyDescent="0.25">
      <c r="A45" s="12">
        <v>140721.25</v>
      </c>
      <c r="E45" t="s">
        <v>58</v>
      </c>
    </row>
    <row r="46" spans="1:10" x14ac:dyDescent="0.25">
      <c r="A46" s="12">
        <v>140721.25</v>
      </c>
      <c r="E46" t="s">
        <v>59</v>
      </c>
    </row>
    <row r="47" spans="1:10" x14ac:dyDescent="0.25">
      <c r="A47" s="12">
        <v>140721.25</v>
      </c>
      <c r="E47" t="s">
        <v>60</v>
      </c>
    </row>
    <row r="48" spans="1:10" x14ac:dyDescent="0.25">
      <c r="A48" s="12">
        <v>140721.25</v>
      </c>
      <c r="E48" t="s">
        <v>61</v>
      </c>
    </row>
    <row r="49" spans="1:5" x14ac:dyDescent="0.25">
      <c r="A49" s="12">
        <v>141326.95000000001</v>
      </c>
      <c r="E49" t="s">
        <v>62</v>
      </c>
    </row>
    <row r="50" spans="1:5" x14ac:dyDescent="0.25">
      <c r="A50" s="12">
        <v>141934.1</v>
      </c>
      <c r="E50" t="s">
        <v>63</v>
      </c>
    </row>
    <row r="51" spans="1:5" x14ac:dyDescent="0.25">
      <c r="A51" s="12">
        <v>142541.25</v>
      </c>
      <c r="E51" t="s">
        <v>64</v>
      </c>
    </row>
    <row r="52" spans="1:5" x14ac:dyDescent="0.25">
      <c r="A52" s="12">
        <v>143146.9</v>
      </c>
      <c r="E52" t="s">
        <v>65</v>
      </c>
    </row>
    <row r="53" spans="1:5" x14ac:dyDescent="0.25">
      <c r="A53" s="12"/>
      <c r="E53" t="s">
        <v>66</v>
      </c>
    </row>
    <row r="54" spans="1:5" x14ac:dyDescent="0.25">
      <c r="E54" t="s">
        <v>67</v>
      </c>
    </row>
    <row r="55" spans="1:5" x14ac:dyDescent="0.25">
      <c r="E55" t="s">
        <v>68</v>
      </c>
    </row>
    <row r="56" spans="1:5" x14ac:dyDescent="0.25">
      <c r="E56" t="s">
        <v>69</v>
      </c>
    </row>
    <row r="57" spans="1:5" x14ac:dyDescent="0.25">
      <c r="E57" t="s">
        <v>70</v>
      </c>
    </row>
    <row r="58" spans="1:5" x14ac:dyDescent="0.25">
      <c r="E58" t="s">
        <v>71</v>
      </c>
    </row>
    <row r="59" spans="1:5" x14ac:dyDescent="0.25">
      <c r="E59" t="s">
        <v>72</v>
      </c>
    </row>
    <row r="60" spans="1:5" x14ac:dyDescent="0.25">
      <c r="E60" t="s">
        <v>73</v>
      </c>
    </row>
    <row r="61" spans="1:5" x14ac:dyDescent="0.25">
      <c r="E61" t="s">
        <v>74</v>
      </c>
    </row>
    <row r="62" spans="1:5" x14ac:dyDescent="0.25">
      <c r="E62" t="s">
        <v>75</v>
      </c>
    </row>
    <row r="63" spans="1:5" x14ac:dyDescent="0.25">
      <c r="E63" t="s">
        <v>76</v>
      </c>
    </row>
    <row r="64" spans="1:5" x14ac:dyDescent="0.25">
      <c r="E64" t="s">
        <v>77</v>
      </c>
    </row>
    <row r="65" spans="5:5" x14ac:dyDescent="0.25">
      <c r="E65" t="s">
        <v>78</v>
      </c>
    </row>
    <row r="66" spans="5:5" x14ac:dyDescent="0.25">
      <c r="E66" t="s">
        <v>79</v>
      </c>
    </row>
    <row r="67" spans="5:5" x14ac:dyDescent="0.25">
      <c r="E67" t="s">
        <v>80</v>
      </c>
    </row>
    <row r="68" spans="5:5" x14ac:dyDescent="0.25">
      <c r="E68" t="s">
        <v>81</v>
      </c>
    </row>
    <row r="69" spans="5:5" x14ac:dyDescent="0.25">
      <c r="E69" t="s">
        <v>82</v>
      </c>
    </row>
    <row r="70" spans="5:5" x14ac:dyDescent="0.25">
      <c r="E70" t="s">
        <v>83</v>
      </c>
    </row>
    <row r="71" spans="5:5" x14ac:dyDescent="0.25">
      <c r="E71" t="s">
        <v>84</v>
      </c>
    </row>
    <row r="72" spans="5:5" x14ac:dyDescent="0.25">
      <c r="E72" t="s">
        <v>85</v>
      </c>
    </row>
    <row r="73" spans="5:5" x14ac:dyDescent="0.25">
      <c r="E73" t="s">
        <v>86</v>
      </c>
    </row>
    <row r="74" spans="5:5" x14ac:dyDescent="0.25">
      <c r="E74" t="s">
        <v>87</v>
      </c>
    </row>
    <row r="75" spans="5:5" x14ac:dyDescent="0.25">
      <c r="E75" t="s">
        <v>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Tobler Fynn PHSG</dc:creator>
  <cp:lastModifiedBy>Rüegg Nicole PHSG</cp:lastModifiedBy>
  <cp:lastPrinted>2023-03-06T08:08:51Z</cp:lastPrinted>
  <dcterms:created xsi:type="dcterms:W3CDTF">2023-03-02T12:14:47Z</dcterms:created>
  <dcterms:modified xsi:type="dcterms:W3CDTF">2024-12-18T10:44:01Z</dcterms:modified>
</cp:coreProperties>
</file>